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1700" windowHeight="5775"/>
  </bookViews>
  <sheets>
    <sheet name="List1" sheetId="1" r:id="rId1"/>
  </sheets>
  <calcPr calcId="125725"/>
</workbook>
</file>

<file path=xl/calcChain.xml><?xml version="1.0" encoding="utf-8"?>
<calcChain xmlns="http://schemas.openxmlformats.org/spreadsheetml/2006/main">
  <c r="I31" i="1"/>
  <c r="O25"/>
  <c r="O23"/>
  <c r="Q23" s="1"/>
  <c r="Q25" s="1"/>
  <c r="O22"/>
  <c r="Q22" s="1"/>
  <c r="H29"/>
  <c r="H22"/>
  <c r="J22"/>
  <c r="J31" s="1"/>
  <c r="J29"/>
  <c r="J26"/>
  <c r="J27"/>
  <c r="J25"/>
  <c r="H19"/>
  <c r="G19"/>
  <c r="J19" s="1"/>
  <c r="H12"/>
  <c r="G12"/>
  <c r="J13"/>
  <c r="J14"/>
  <c r="J15"/>
  <c r="J16"/>
  <c r="J17"/>
  <c r="J18"/>
  <c r="J12" l="1"/>
</calcChain>
</file>

<file path=xl/sharedStrings.xml><?xml version="1.0" encoding="utf-8"?>
<sst xmlns="http://schemas.openxmlformats.org/spreadsheetml/2006/main" count="83" uniqueCount="47">
  <si>
    <t>Náhrady :</t>
  </si>
  <si>
    <t>datum</t>
  </si>
  <si>
    <t>od</t>
  </si>
  <si>
    <t>do</t>
  </si>
  <si>
    <t>odkud</t>
  </si>
  <si>
    <t>kam</t>
  </si>
  <si>
    <t>účel</t>
  </si>
  <si>
    <t>stravné</t>
  </si>
  <si>
    <t>kapesné</t>
  </si>
  <si>
    <t>celkem</t>
  </si>
  <si>
    <t>služ.cesta</t>
  </si>
  <si>
    <t>Celkem :</t>
  </si>
  <si>
    <t>Vyúčtoval : _____________________</t>
  </si>
  <si>
    <t>podnikatel :</t>
  </si>
  <si>
    <t>Cestovní náhrady - Německo</t>
  </si>
  <si>
    <t>24:00</t>
  </si>
  <si>
    <t>Rozvadov</t>
  </si>
  <si>
    <t>0:00</t>
  </si>
  <si>
    <t>(40 % stravného)</t>
  </si>
  <si>
    <t>vyúčtovat  - datumově - do 15 dnů</t>
  </si>
  <si>
    <t>(kurz podle ČNB ke dni přechodu čáry)</t>
  </si>
  <si>
    <t>počítám pobyt vždy od 00,00 hod. do 24.00 hod</t>
  </si>
  <si>
    <t>pro jednotlivé země je stanovena částka a měna náhrad</t>
  </si>
  <si>
    <t>mám nárok na 40 % kapesného</t>
  </si>
  <si>
    <t>do výdajů jdou i všechny nutné výdaje v zahraničí - hotel, místní poplatky …</t>
  </si>
  <si>
    <t>stravné - 45 EUR</t>
  </si>
  <si>
    <t>kapesné - 18 EUR</t>
  </si>
  <si>
    <t>pokud jsem méně než 18 hod. mimo území ČR, musím poměrně krátit</t>
  </si>
  <si>
    <t>2.1.2015 - ČNB -  EUR - 27,700 Kč</t>
  </si>
  <si>
    <t>Dne : 10.1.2015</t>
  </si>
  <si>
    <t>12-18 hodin - krátíme na 2/3 - § 170 ZP</t>
  </si>
  <si>
    <t>8:00</t>
  </si>
  <si>
    <t>11:00</t>
  </si>
  <si>
    <t>méně jak 12 hodin - krátíme na 1/3 - § 170 ZP</t>
  </si>
  <si>
    <t>Celkem další výdaje :</t>
  </si>
  <si>
    <t>hotel :</t>
  </si>
  <si>
    <t>taxi :</t>
  </si>
  <si>
    <t>další poplatky :</t>
  </si>
  <si>
    <t>Celkem stravné a kapesné :</t>
  </si>
  <si>
    <t>kurz</t>
  </si>
  <si>
    <t>Berlín</t>
  </si>
  <si>
    <t>Praha</t>
  </si>
  <si>
    <t>IČ :</t>
  </si>
  <si>
    <t>kontrola :</t>
  </si>
  <si>
    <t>EUR</t>
  </si>
  <si>
    <t>doložit</t>
  </si>
  <si>
    <t>účtenky</t>
  </si>
</sst>
</file>

<file path=xl/styles.xml><?xml version="1.0" encoding="utf-8"?>
<styleSheet xmlns="http://schemas.openxmlformats.org/spreadsheetml/2006/main">
  <numFmts count="6"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[$€-2]\ #,##0.00"/>
    <numFmt numFmtId="165" formatCode="0.000"/>
    <numFmt numFmtId="166" formatCode="h:mm;@"/>
  </numFmts>
  <fonts count="25">
    <font>
      <sz val="10"/>
      <name val="Times New Roman"/>
      <charset val="238"/>
    </font>
    <font>
      <sz val="10"/>
      <name val="Times New Roman"/>
      <charset val="238"/>
    </font>
    <font>
      <sz val="1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theme="6" tint="-0.499984740745262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color rgb="FFC00000"/>
      <name val="Times New Roman"/>
      <family val="1"/>
      <charset val="238"/>
    </font>
    <font>
      <b/>
      <sz val="10"/>
      <color rgb="FF006600"/>
      <name val="Times New Roman"/>
      <family val="1"/>
      <charset val="238"/>
    </font>
    <font>
      <b/>
      <sz val="10"/>
      <color theme="6" tint="-0.49998474074526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7" tint="-0.249977111117893"/>
      <name val="Times New Roman"/>
      <family val="1"/>
      <charset val="238"/>
    </font>
    <font>
      <b/>
      <sz val="11"/>
      <color rgb="FF7030A0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i/>
      <sz val="10"/>
      <color indexed="10"/>
      <name val="Times New Roman"/>
      <family val="1"/>
      <charset val="238"/>
    </font>
    <font>
      <i/>
      <sz val="11"/>
      <name val="Times New Roman"/>
      <family val="1"/>
      <charset val="238"/>
    </font>
    <font>
      <b/>
      <u/>
      <sz val="12"/>
      <color rgb="FFC00000"/>
      <name val="Times New Roman"/>
      <family val="1"/>
      <charset val="238"/>
    </font>
    <font>
      <b/>
      <u/>
      <sz val="12"/>
      <color rgb="FF7030A0"/>
      <name val="Times New Roman"/>
      <family val="1"/>
      <charset val="238"/>
    </font>
    <font>
      <b/>
      <i/>
      <sz val="10"/>
      <color rgb="FF0066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164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8" fontId="6" fillId="0" borderId="0" xfId="0" applyNumberFormat="1" applyFont="1"/>
    <xf numFmtId="0" fontId="6" fillId="0" borderId="0" xfId="0" applyFont="1"/>
    <xf numFmtId="165" fontId="5" fillId="0" borderId="0" xfId="0" applyNumberFormat="1" applyFont="1" applyAlignment="1">
      <alignment horizontal="right"/>
    </xf>
    <xf numFmtId="0" fontId="2" fillId="0" borderId="0" xfId="0" applyFont="1"/>
    <xf numFmtId="0" fontId="7" fillId="0" borderId="0" xfId="0" applyFont="1"/>
    <xf numFmtId="0" fontId="5" fillId="0" borderId="0" xfId="0" applyFont="1"/>
    <xf numFmtId="164" fontId="8" fillId="0" borderId="0" xfId="0" applyNumberFormat="1" applyFont="1" applyAlignment="1">
      <alignment horizontal="right"/>
    </xf>
    <xf numFmtId="8" fontId="9" fillId="0" borderId="0" xfId="0" applyNumberFormat="1" applyFont="1"/>
    <xf numFmtId="8" fontId="10" fillId="0" borderId="0" xfId="0" applyNumberFormat="1" applyFont="1"/>
    <xf numFmtId="8" fontId="11" fillId="0" borderId="0" xfId="0" applyNumberFormat="1" applyFont="1"/>
    <xf numFmtId="0" fontId="12" fillId="0" borderId="0" xfId="0" applyFont="1"/>
    <xf numFmtId="164" fontId="13" fillId="0" borderId="0" xfId="0" applyNumberFormat="1" applyFont="1"/>
    <xf numFmtId="0" fontId="9" fillId="0" borderId="0" xfId="0" applyFont="1"/>
    <xf numFmtId="164" fontId="14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8" fontId="2" fillId="0" borderId="0" xfId="0" applyNumberFormat="1" applyFont="1"/>
    <xf numFmtId="0" fontId="16" fillId="0" borderId="0" xfId="0" applyFont="1"/>
    <xf numFmtId="0" fontId="17" fillId="0" borderId="0" xfId="0" applyFont="1"/>
    <xf numFmtId="0" fontId="5" fillId="0" borderId="1" xfId="0" applyFont="1" applyBorder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8" fillId="0" borderId="0" xfId="0" applyFont="1"/>
    <xf numFmtId="0" fontId="2" fillId="0" borderId="0" xfId="0" applyFont="1" applyAlignment="1">
      <alignment horizontal="right" indent="1"/>
    </xf>
    <xf numFmtId="0" fontId="19" fillId="0" borderId="0" xfId="0" applyFont="1" applyAlignment="1">
      <alignment horizontal="right" indent="1"/>
    </xf>
    <xf numFmtId="49" fontId="20" fillId="0" borderId="0" xfId="0" applyNumberFormat="1" applyFont="1"/>
    <xf numFmtId="0" fontId="20" fillId="0" borderId="0" xfId="0" applyFont="1"/>
    <xf numFmtId="166" fontId="2" fillId="0" borderId="0" xfId="0" applyNumberFormat="1" applyFont="1" applyAlignment="1">
      <alignment horizontal="right" indent="1"/>
    </xf>
    <xf numFmtId="0" fontId="21" fillId="0" borderId="0" xfId="0" applyFont="1"/>
    <xf numFmtId="44" fontId="2" fillId="0" borderId="0" xfId="1" applyFont="1" applyAlignment="1">
      <alignment horizontal="right"/>
    </xf>
    <xf numFmtId="0" fontId="5" fillId="0" borderId="0" xfId="0" applyFont="1" applyAlignment="1">
      <alignment horizontal="right" indent="1"/>
    </xf>
    <xf numFmtId="0" fontId="5" fillId="0" borderId="1" xfId="0" applyFont="1" applyBorder="1" applyAlignment="1">
      <alignment horizontal="left" indent="1"/>
    </xf>
    <xf numFmtId="164" fontId="9" fillId="0" borderId="0" xfId="0" applyNumberFormat="1" applyFont="1"/>
    <xf numFmtId="44" fontId="9" fillId="0" borderId="0" xfId="0" applyNumberFormat="1" applyFont="1"/>
    <xf numFmtId="0" fontId="22" fillId="0" borderId="0" xfId="0" applyFont="1" applyAlignment="1">
      <alignment horizontal="right" indent="1"/>
    </xf>
    <xf numFmtId="164" fontId="23" fillId="0" borderId="0" xfId="0" applyNumberFormat="1" applyFont="1"/>
    <xf numFmtId="6" fontId="22" fillId="0" borderId="0" xfId="1" applyNumberFormat="1" applyFont="1"/>
    <xf numFmtId="0" fontId="24" fillId="0" borderId="0" xfId="0" applyFont="1"/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0066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"/>
  <sheetViews>
    <sheetView tabSelected="1" zoomScale="160" zoomScaleNormal="160" workbookViewId="0"/>
  </sheetViews>
  <sheetFormatPr defaultRowHeight="12.75"/>
  <cols>
    <col min="1" max="1" width="10.1640625" style="7" bestFit="1" customWidth="1"/>
    <col min="2" max="3" width="9.33203125" style="7"/>
    <col min="4" max="4" width="11.33203125" style="7" customWidth="1"/>
    <col min="5" max="5" width="11.5" style="7" customWidth="1"/>
    <col min="6" max="6" width="11.1640625" style="7" customWidth="1"/>
    <col min="7" max="7" width="10" style="7" customWidth="1"/>
    <col min="8" max="8" width="10.83203125" style="7" customWidth="1"/>
    <col min="9" max="9" width="11.1640625" style="7" customWidth="1"/>
    <col min="10" max="10" width="15.33203125" style="7" customWidth="1"/>
    <col min="11" max="14" width="9.33203125" style="7"/>
    <col min="15" max="15" width="11.33203125" style="7" customWidth="1"/>
    <col min="16" max="16" width="9.33203125" style="7"/>
    <col min="17" max="17" width="17.33203125" style="7" customWidth="1"/>
    <col min="18" max="16384" width="9.33203125" style="7"/>
  </cols>
  <sheetData>
    <row r="1" spans="1:12" ht="20.25">
      <c r="B1" s="20" t="s">
        <v>14</v>
      </c>
    </row>
    <row r="3" spans="1:12" ht="15">
      <c r="A3" s="35" t="s">
        <v>13</v>
      </c>
    </row>
    <row r="5" spans="1:12" ht="13.5">
      <c r="E5" s="31" t="s">
        <v>0</v>
      </c>
      <c r="F5" s="7" t="s">
        <v>25</v>
      </c>
    </row>
    <row r="6" spans="1:12">
      <c r="F6" s="7" t="s">
        <v>26</v>
      </c>
      <c r="H6" s="32" t="s">
        <v>18</v>
      </c>
    </row>
    <row r="7" spans="1:12">
      <c r="A7" s="7" t="s">
        <v>42</v>
      </c>
      <c r="E7" s="7" t="s">
        <v>28</v>
      </c>
      <c r="H7" s="33" t="s">
        <v>20</v>
      </c>
    </row>
    <row r="9" spans="1:12">
      <c r="A9" s="22" t="s">
        <v>1</v>
      </c>
      <c r="B9" s="22" t="s">
        <v>2</v>
      </c>
      <c r="C9" s="22" t="s">
        <v>3</v>
      </c>
      <c r="D9" s="22" t="s">
        <v>4</v>
      </c>
      <c r="E9" s="22" t="s">
        <v>5</v>
      </c>
      <c r="F9" s="22" t="s">
        <v>6</v>
      </c>
      <c r="G9" s="22" t="s">
        <v>7</v>
      </c>
      <c r="H9" s="22" t="s">
        <v>8</v>
      </c>
      <c r="I9" s="22" t="s">
        <v>39</v>
      </c>
      <c r="J9" s="22" t="s">
        <v>9</v>
      </c>
    </row>
    <row r="11" spans="1:12">
      <c r="A11" s="23">
        <v>42006</v>
      </c>
      <c r="B11" s="34">
        <v>0.20833333333333334</v>
      </c>
      <c r="C11" s="34" t="s">
        <v>31</v>
      </c>
      <c r="D11" s="30" t="s">
        <v>41</v>
      </c>
      <c r="E11" s="30" t="s">
        <v>16</v>
      </c>
      <c r="F11" s="30"/>
      <c r="G11" s="25"/>
      <c r="H11" s="25"/>
      <c r="I11" s="24"/>
      <c r="J11" s="19"/>
    </row>
    <row r="12" spans="1:12">
      <c r="A12" s="23">
        <v>42006</v>
      </c>
      <c r="B12" s="34">
        <v>0.33333333333333331</v>
      </c>
      <c r="C12" s="34" t="s">
        <v>15</v>
      </c>
      <c r="D12" s="30" t="s">
        <v>16</v>
      </c>
      <c r="E12" s="30" t="s">
        <v>40</v>
      </c>
      <c r="F12" s="30" t="s">
        <v>10</v>
      </c>
      <c r="G12" s="1">
        <f>45/3*2</f>
        <v>30</v>
      </c>
      <c r="H12" s="1">
        <f>18/3*2</f>
        <v>12</v>
      </c>
      <c r="I12" s="6">
        <v>27.7</v>
      </c>
      <c r="J12" s="12">
        <f t="shared" ref="J12:J18" si="0">(G12+H12)*I12</f>
        <v>1163.3999999999999</v>
      </c>
      <c r="L12" s="8" t="s">
        <v>30</v>
      </c>
    </row>
    <row r="13" spans="1:12">
      <c r="A13" s="23">
        <v>42007</v>
      </c>
      <c r="B13" s="34" t="s">
        <v>17</v>
      </c>
      <c r="C13" s="34" t="s">
        <v>15</v>
      </c>
      <c r="D13" s="30"/>
      <c r="E13" s="30" t="s">
        <v>40</v>
      </c>
      <c r="F13" s="30" t="s">
        <v>10</v>
      </c>
      <c r="G13" s="1">
        <v>45</v>
      </c>
      <c r="H13" s="1">
        <v>18</v>
      </c>
      <c r="I13" s="6">
        <v>27.7</v>
      </c>
      <c r="J13" s="12">
        <f t="shared" si="0"/>
        <v>1745.1</v>
      </c>
    </row>
    <row r="14" spans="1:12">
      <c r="A14" s="23">
        <v>42008</v>
      </c>
      <c r="B14" s="34" t="s">
        <v>17</v>
      </c>
      <c r="C14" s="34" t="s">
        <v>15</v>
      </c>
      <c r="D14" s="30"/>
      <c r="E14" s="30" t="s">
        <v>40</v>
      </c>
      <c r="F14" s="30" t="s">
        <v>10</v>
      </c>
      <c r="G14" s="1">
        <v>45</v>
      </c>
      <c r="H14" s="1">
        <v>18</v>
      </c>
      <c r="I14" s="6">
        <v>27.7</v>
      </c>
      <c r="J14" s="12">
        <f t="shared" si="0"/>
        <v>1745.1</v>
      </c>
    </row>
    <row r="15" spans="1:12">
      <c r="A15" s="23">
        <v>42009</v>
      </c>
      <c r="B15" s="34" t="s">
        <v>17</v>
      </c>
      <c r="C15" s="34" t="s">
        <v>15</v>
      </c>
      <c r="D15" s="30"/>
      <c r="E15" s="30" t="s">
        <v>40</v>
      </c>
      <c r="F15" s="30" t="s">
        <v>10</v>
      </c>
      <c r="G15" s="1">
        <v>45</v>
      </c>
      <c r="H15" s="1">
        <v>18</v>
      </c>
      <c r="I15" s="6">
        <v>27.7</v>
      </c>
      <c r="J15" s="12">
        <f t="shared" si="0"/>
        <v>1745.1</v>
      </c>
    </row>
    <row r="16" spans="1:12">
      <c r="A16" s="23">
        <v>42010</v>
      </c>
      <c r="B16" s="34" t="s">
        <v>17</v>
      </c>
      <c r="C16" s="34" t="s">
        <v>15</v>
      </c>
      <c r="D16" s="30"/>
      <c r="E16" s="30" t="s">
        <v>40</v>
      </c>
      <c r="F16" s="30" t="s">
        <v>10</v>
      </c>
      <c r="G16" s="1">
        <v>45</v>
      </c>
      <c r="H16" s="1">
        <v>18</v>
      </c>
      <c r="I16" s="6">
        <v>27.7</v>
      </c>
      <c r="J16" s="12">
        <f t="shared" si="0"/>
        <v>1745.1</v>
      </c>
    </row>
    <row r="17" spans="1:17">
      <c r="A17" s="23">
        <v>42011</v>
      </c>
      <c r="B17" s="34" t="s">
        <v>17</v>
      </c>
      <c r="C17" s="34" t="s">
        <v>15</v>
      </c>
      <c r="D17" s="30"/>
      <c r="E17" s="30" t="s">
        <v>40</v>
      </c>
      <c r="F17" s="30" t="s">
        <v>10</v>
      </c>
      <c r="G17" s="1">
        <v>45</v>
      </c>
      <c r="H17" s="1">
        <v>18</v>
      </c>
      <c r="I17" s="6">
        <v>27.7</v>
      </c>
      <c r="J17" s="12">
        <f t="shared" si="0"/>
        <v>1745.1</v>
      </c>
    </row>
    <row r="18" spans="1:17">
      <c r="A18" s="23">
        <v>42012</v>
      </c>
      <c r="B18" s="34" t="s">
        <v>17</v>
      </c>
      <c r="C18" s="34" t="s">
        <v>15</v>
      </c>
      <c r="D18" s="30"/>
      <c r="E18" s="30" t="s">
        <v>40</v>
      </c>
      <c r="F18" s="30" t="s">
        <v>10</v>
      </c>
      <c r="G18" s="1">
        <v>45</v>
      </c>
      <c r="H18" s="1">
        <v>18</v>
      </c>
      <c r="I18" s="6">
        <v>27.7</v>
      </c>
      <c r="J18" s="12">
        <f t="shared" si="0"/>
        <v>1745.1</v>
      </c>
    </row>
    <row r="19" spans="1:17">
      <c r="A19" s="23">
        <v>42013</v>
      </c>
      <c r="B19" s="34" t="s">
        <v>17</v>
      </c>
      <c r="C19" s="34" t="s">
        <v>31</v>
      </c>
      <c r="D19" s="30" t="s">
        <v>40</v>
      </c>
      <c r="E19" s="30" t="s">
        <v>16</v>
      </c>
      <c r="F19" s="30" t="s">
        <v>10</v>
      </c>
      <c r="G19" s="1">
        <f>45/3</f>
        <v>15</v>
      </c>
      <c r="H19" s="1">
        <f>18/3</f>
        <v>6</v>
      </c>
      <c r="I19" s="6">
        <v>27.7</v>
      </c>
      <c r="J19" s="12">
        <f>(G19+H19)*I19</f>
        <v>581.69999999999993</v>
      </c>
      <c r="L19" s="8" t="s">
        <v>33</v>
      </c>
    </row>
    <row r="20" spans="1:17">
      <c r="A20" s="23">
        <v>42013</v>
      </c>
      <c r="B20" s="34" t="s">
        <v>31</v>
      </c>
      <c r="C20" s="34" t="s">
        <v>32</v>
      </c>
      <c r="D20" s="30" t="s">
        <v>16</v>
      </c>
      <c r="E20" s="30" t="s">
        <v>41</v>
      </c>
      <c r="F20" s="30" t="s">
        <v>10</v>
      </c>
      <c r="G20" s="26"/>
      <c r="H20" s="26"/>
      <c r="I20" s="3"/>
      <c r="J20" s="4"/>
    </row>
    <row r="21" spans="1:17">
      <c r="G21" s="27"/>
      <c r="H21" s="27"/>
      <c r="I21" s="3"/>
      <c r="J21" s="5"/>
      <c r="N21" s="27"/>
      <c r="O21" s="38" t="s">
        <v>44</v>
      </c>
      <c r="P21" s="38" t="s">
        <v>39</v>
      </c>
      <c r="Q21" s="38" t="s">
        <v>9</v>
      </c>
    </row>
    <row r="22" spans="1:17" ht="15">
      <c r="A22" s="14"/>
      <c r="B22" s="14"/>
      <c r="C22" s="14"/>
      <c r="D22" s="14"/>
      <c r="E22" s="14"/>
      <c r="F22" s="14"/>
      <c r="G22" s="28" t="s">
        <v>38</v>
      </c>
      <c r="H22" s="15">
        <f>SUM(G11:H20)</f>
        <v>441</v>
      </c>
      <c r="I22" s="14"/>
      <c r="J22" s="13">
        <f>SUM(J10:J20)</f>
        <v>12215.700000000003</v>
      </c>
      <c r="N22" s="37" t="s">
        <v>43</v>
      </c>
      <c r="O22" s="26">
        <f>H22</f>
        <v>441</v>
      </c>
      <c r="P22" s="24">
        <v>27.7</v>
      </c>
      <c r="Q22" s="36">
        <f>O22*P22</f>
        <v>12215.699999999999</v>
      </c>
    </row>
    <row r="23" spans="1:17">
      <c r="O23" s="26">
        <f>H29</f>
        <v>235</v>
      </c>
      <c r="P23" s="24">
        <v>27.7</v>
      </c>
      <c r="Q23" s="36">
        <f>O23*P23</f>
        <v>6509.5</v>
      </c>
    </row>
    <row r="25" spans="1:17" ht="13.5">
      <c r="G25" s="3" t="s">
        <v>35</v>
      </c>
      <c r="H25" s="10">
        <v>200</v>
      </c>
      <c r="I25" s="6">
        <v>27.7</v>
      </c>
      <c r="J25" s="11">
        <f>H25*I25</f>
        <v>5540</v>
      </c>
      <c r="L25" s="44" t="s">
        <v>45</v>
      </c>
      <c r="N25" s="16" t="s">
        <v>11</v>
      </c>
      <c r="O25" s="39">
        <f>SUM(O22:O24)</f>
        <v>676</v>
      </c>
      <c r="P25" s="16"/>
      <c r="Q25" s="40">
        <f>SUM(Q22:Q24)</f>
        <v>18725.199999999997</v>
      </c>
    </row>
    <row r="26" spans="1:17" ht="13.5">
      <c r="G26" s="3" t="s">
        <v>36</v>
      </c>
      <c r="H26" s="10">
        <v>23</v>
      </c>
      <c r="I26" s="6">
        <v>27.7</v>
      </c>
      <c r="J26" s="11">
        <f t="shared" ref="J26:J27" si="1">H26*I26</f>
        <v>637.1</v>
      </c>
      <c r="L26" s="44" t="s">
        <v>46</v>
      </c>
    </row>
    <row r="27" spans="1:17">
      <c r="G27" s="3" t="s">
        <v>37</v>
      </c>
      <c r="H27" s="10">
        <v>12</v>
      </c>
      <c r="I27" s="6">
        <v>27.7</v>
      </c>
      <c r="J27" s="11">
        <f t="shared" si="1"/>
        <v>332.4</v>
      </c>
    </row>
    <row r="28" spans="1:17">
      <c r="F28" s="9"/>
      <c r="G28" s="2"/>
      <c r="H28" s="27"/>
      <c r="I28" s="27"/>
      <c r="J28" s="5"/>
    </row>
    <row r="29" spans="1:17" ht="15">
      <c r="C29" s="14"/>
      <c r="D29" s="14"/>
      <c r="E29" s="14"/>
      <c r="F29" s="14"/>
      <c r="G29" s="28" t="s">
        <v>34</v>
      </c>
      <c r="H29" s="17">
        <f>SUM(H25:H28)</f>
        <v>235</v>
      </c>
      <c r="I29" s="18"/>
      <c r="J29" s="13">
        <f>SUM(J25:J28)</f>
        <v>6509.5</v>
      </c>
    </row>
    <row r="31" spans="1:17" ht="15.75">
      <c r="H31" s="41" t="s">
        <v>11</v>
      </c>
      <c r="I31" s="42">
        <f>H22+H29</f>
        <v>676</v>
      </c>
      <c r="J31" s="43">
        <f>J22+J29</f>
        <v>18725.200000000004</v>
      </c>
    </row>
    <row r="32" spans="1:17">
      <c r="B32" s="7" t="s">
        <v>12</v>
      </c>
    </row>
    <row r="34" spans="2:4">
      <c r="B34" s="7" t="s">
        <v>29</v>
      </c>
      <c r="D34" s="21" t="s">
        <v>19</v>
      </c>
    </row>
    <row r="36" spans="2:4">
      <c r="B36" s="29" t="s">
        <v>21</v>
      </c>
      <c r="C36" s="29"/>
      <c r="D36" s="29"/>
    </row>
    <row r="37" spans="2:4">
      <c r="B37" s="29" t="s">
        <v>27</v>
      </c>
      <c r="C37" s="29"/>
      <c r="D37" s="29"/>
    </row>
    <row r="38" spans="2:4">
      <c r="B38" s="29" t="s">
        <v>22</v>
      </c>
      <c r="C38" s="29"/>
      <c r="D38" s="29"/>
    </row>
    <row r="39" spans="2:4">
      <c r="B39" s="29" t="s">
        <v>23</v>
      </c>
      <c r="C39" s="29"/>
      <c r="D39" s="29"/>
    </row>
    <row r="40" spans="2:4">
      <c r="B40" s="29" t="s">
        <v>24</v>
      </c>
      <c r="C40" s="29"/>
      <c r="D40" s="29"/>
    </row>
    <row r="41" spans="2:4">
      <c r="B41" s="29"/>
      <c r="C41" s="29"/>
      <c r="D41" s="29"/>
    </row>
  </sheetData>
  <phoneticPr fontId="0" type="noConversion"/>
  <pageMargins left="1.1299999999999999" right="0.78740157499999996" top="0.74" bottom="0.48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</dc:creator>
  <cp:lastModifiedBy>admin</cp:lastModifiedBy>
  <cp:lastPrinted>2014-08-13T11:59:21Z</cp:lastPrinted>
  <dcterms:created xsi:type="dcterms:W3CDTF">2002-12-27T06:06:46Z</dcterms:created>
  <dcterms:modified xsi:type="dcterms:W3CDTF">2015-11-22T06:48:44Z</dcterms:modified>
</cp:coreProperties>
</file>